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I\Dropbox\Transfert PC\Recherches\Tous les outils d'évaluation validés\Re Fichier cotation T2S et T2S 21\"/>
    </mc:Choice>
  </mc:AlternateContent>
  <xr:revisionPtr revIDLastSave="0" documentId="13_ncr:1_{8D50B8F2-BB82-EE4A-A823-7FC5C1AA5B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2S-21" sheetId="7" r:id="rId1"/>
    <sheet name="Items à rentrer" sheetId="1" r:id="rId2"/>
    <sheet name="Interprétation Femme" sheetId="3" r:id="rId3"/>
    <sheet name="Interprétation Homme" sheetId="5" r:id="rId4"/>
    <sheet name="liste" sheetId="8" r:id="rId5"/>
    <sheet name="Droits d'auteurs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7" l="1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" i="7"/>
  <c r="O2" i="1" a="1"/>
  <c r="U2" i="1" a="1"/>
  <c r="E2" i="1" a="1"/>
  <c r="I2" i="1" a="1"/>
  <c r="V2" i="1" a="1"/>
  <c r="H2" i="1" a="1"/>
  <c r="S2" i="1" a="1"/>
  <c r="F2" i="1" a="1"/>
  <c r="B2" i="1" a="1"/>
  <c r="D2" i="1" a="1"/>
  <c r="M2" i="1" a="1"/>
  <c r="Q2" i="1" a="1"/>
  <c r="L2" i="1" a="1"/>
  <c r="N2" i="1" a="1"/>
  <c r="P2" i="1" a="1"/>
  <c r="R2" i="1" a="1"/>
  <c r="T2" i="1" a="1"/>
  <c r="J2" i="1" a="1"/>
  <c r="K2" i="1" a="1"/>
  <c r="C2" i="1" a="1"/>
  <c r="G2" i="1" a="1"/>
  <c r="E2" i="1" l="1"/>
  <c r="H2" i="1"/>
  <c r="V2" i="1"/>
  <c r="J2" i="1"/>
  <c r="D2" i="1"/>
  <c r="R2" i="1"/>
  <c r="N2" i="1"/>
  <c r="F2" i="1"/>
  <c r="U2" i="1"/>
  <c r="Q2" i="1"/>
  <c r="M2" i="1"/>
  <c r="I2" i="1"/>
  <c r="T2" i="1"/>
  <c r="P2" i="1"/>
  <c r="L2" i="1"/>
  <c r="S2" i="1"/>
  <c r="O2" i="1"/>
  <c r="K2" i="1"/>
  <c r="G2" i="1"/>
  <c r="C2" i="1"/>
  <c r="B2" i="1"/>
  <c r="AB2" i="1" l="1"/>
  <c r="F2" i="3" s="1"/>
  <c r="AA2" i="1"/>
  <c r="E2" i="5" s="1"/>
  <c r="AD2" i="1"/>
  <c r="H2" i="3" s="1"/>
  <c r="Y2" i="1"/>
  <c r="C2" i="3" s="1"/>
  <c r="AC2" i="1"/>
  <c r="G2" i="3" s="1"/>
  <c r="Z2" i="1"/>
  <c r="D2" i="3" s="1"/>
  <c r="AE2" i="1" l="1"/>
  <c r="X2" i="1"/>
  <c r="B2" i="3" s="1"/>
  <c r="E6" i="5"/>
  <c r="E3" i="5"/>
  <c r="F6" i="3"/>
  <c r="F3" i="3"/>
  <c r="H3" i="3"/>
  <c r="H6" i="3"/>
  <c r="D3" i="3"/>
  <c r="D6" i="3"/>
  <c r="G6" i="3"/>
  <c r="G3" i="3"/>
  <c r="C3" i="3"/>
  <c r="C6" i="3"/>
  <c r="H2" i="5"/>
  <c r="G2" i="5"/>
  <c r="E2" i="3"/>
  <c r="F2" i="5"/>
  <c r="C2" i="5"/>
  <c r="D2" i="5"/>
  <c r="B2" i="5" l="1"/>
  <c r="B3" i="5" s="1"/>
  <c r="B6" i="3"/>
  <c r="B3" i="3"/>
  <c r="I2" i="5"/>
  <c r="I2" i="3"/>
  <c r="F3" i="5"/>
  <c r="F6" i="5"/>
  <c r="E6" i="3"/>
  <c r="E3" i="3"/>
  <c r="G6" i="5"/>
  <c r="G3" i="5"/>
  <c r="C3" i="5"/>
  <c r="C6" i="5"/>
  <c r="H6" i="5"/>
  <c r="H3" i="5"/>
  <c r="D3" i="5"/>
  <c r="D6" i="5"/>
  <c r="B6" i="5" l="1"/>
  <c r="I6" i="3"/>
  <c r="I3" i="3"/>
  <c r="I6" i="5"/>
  <c r="I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<sst xmlns="http://schemas.openxmlformats.org/spreadsheetml/2006/main" count="125" uniqueCount="67">
  <si>
    <t xml:space="preserve">T2S 1 </t>
  </si>
  <si>
    <t>T2S 2</t>
  </si>
  <si>
    <t>T2S 3</t>
  </si>
  <si>
    <t>T2S 4</t>
  </si>
  <si>
    <t>T2S 5</t>
  </si>
  <si>
    <t>T2S 6</t>
  </si>
  <si>
    <t>T2S 7</t>
  </si>
  <si>
    <t>T2S 8</t>
  </si>
  <si>
    <t>T2S 9</t>
  </si>
  <si>
    <t>T2S 10</t>
  </si>
  <si>
    <t>T2S 11</t>
  </si>
  <si>
    <t>T2S 12</t>
  </si>
  <si>
    <t>T2S 13</t>
  </si>
  <si>
    <t>T2S 14</t>
  </si>
  <si>
    <t>T2S 15</t>
  </si>
  <si>
    <t>T2S 16</t>
  </si>
  <si>
    <t>T2S 17</t>
  </si>
  <si>
    <t>T2S 18</t>
  </si>
  <si>
    <t>T2S 19</t>
  </si>
  <si>
    <t>T2S 20</t>
  </si>
  <si>
    <t>T2S 21</t>
  </si>
  <si>
    <t>Régulation émotionnelle</t>
  </si>
  <si>
    <t>Planification/Activation comportementale</t>
  </si>
  <si>
    <t>Identification des émotions</t>
  </si>
  <si>
    <t xml:space="preserve">Affirmation de soi </t>
  </si>
  <si>
    <t>Résolution de problèmes</t>
  </si>
  <si>
    <t>Patient</t>
  </si>
  <si>
    <t>Confontration émotionnelle</t>
  </si>
  <si>
    <t>Contrôle des envies et des pulsions</t>
  </si>
  <si>
    <t xml:space="preserve">Moyenne </t>
  </si>
  <si>
    <t>Somme</t>
  </si>
  <si>
    <t>Note Z</t>
  </si>
  <si>
    <t>Score fragile</t>
  </si>
  <si>
    <t>Score très fragile</t>
  </si>
  <si>
    <t>Total</t>
  </si>
  <si>
    <t>Référence : Guillard, E., Deshayes, A., El-Hage, W., Clarys, D., &amp; Vancappel, A. (2025). Assessment of Cognitive, Behavioral, and Emotional Skills in Therapy. European Journal of Psychological Assessment. https://doi.org/10.1027/1015-5759/a000907</t>
  </si>
  <si>
    <t>« Cette oeuvre est diffusée sous licence CC BY NC ND 4.0 dont les termes sont disponibles via le lien suivant : https://creativecommons.org/licenses/by-nc-nd/4.0/deed.fr ».</t>
  </si>
  <si>
    <t>J'arrive à interrompre la persévération de mes pensées désagréables</t>
  </si>
  <si>
    <t>Lorsque je pense à quelque chose de négatif, j'arrive à dédramatiser</t>
  </si>
  <si>
    <t>Lorsque mes pensées négatives tournent en boucle, j'arrive à me focaliser sur autre chose</t>
  </si>
  <si>
    <t>J'arrive normalement à organiser mes activités</t>
  </si>
  <si>
    <t>J'arrive à suivre les actions que j'ai planifiées</t>
  </si>
  <si>
    <t>J'arrive à planifier mes journées</t>
  </si>
  <si>
    <t>J'arrive à prendre le temps d'identifier mes sentiments</t>
  </si>
  <si>
    <t>Je sais donner un sens à mes sentiments</t>
  </si>
  <si>
    <t>Je sais identifier mes émotions</t>
  </si>
  <si>
    <t>Je sais faire des critiques sans vexer mon interlocuteur</t>
  </si>
  <si>
    <t>Je sais désamorcer les conflits</t>
  </si>
  <si>
    <t>Je sais exprimer mon désaccord de manière constructive</t>
  </si>
  <si>
    <t>Lorsque je n'ai pas réussi à résoudre un problème, je sais rebondir et trouver de nouvelles solutions</t>
  </si>
  <si>
    <t>Lorsqu'un problème survient, j'arrive à trouver des solutions</t>
  </si>
  <si>
    <t>Lorsqu'un problème survient, j'arrive à identifier les étapes pour le résoudre</t>
  </si>
  <si>
    <t>Je ne suis pas gêné·e lorsque je ressens un sentiment pénible</t>
  </si>
  <si>
    <t>Lorsque j'ai un sentiment désagréable, j'arrive à le laisser venir</t>
  </si>
  <si>
    <t>Lorsqu'une pensée désagréable survient, je sais y porter attention sans chercher à la supprimer</t>
  </si>
  <si>
    <t>Je sais mettre en place des stratégies pour gérer mes envies et mes pulsions</t>
  </si>
  <si>
    <t>Lorsque je suis occupé·e et que je ressens des envies et des pulsions, j'arrive à poursuivre mon activité sans y céder</t>
  </si>
  <si>
    <t>Lorsque je ressens une envie ou une pulsion, j'arrive à penser à autre chose</t>
  </si>
  <si>
    <t>Jamais vrai</t>
  </si>
  <si>
    <t>Très rarement vrai</t>
  </si>
  <si>
    <t>Rarement vrai</t>
  </si>
  <si>
    <t>Parfois vrai</t>
  </si>
  <si>
    <t>Fréquemment vrai</t>
  </si>
  <si>
    <t>Presque toujours vrai</t>
  </si>
  <si>
    <t>Toujours vrai</t>
  </si>
  <si>
    <t>Les énoncés qui suivent nous permettent d’évaluer un ensemble de compétences et de processus psychologiques et sociaux. 
Pour chaque énoncé, nous vous demandons d’indiquer à quel point vous êtes en accord ou en désaccord : de jamais vrai à toujours vrai.</t>
  </si>
  <si>
    <t>Cette échelle a été développée par  Guillard, E., Deshayes, A., El-Hage, W., Clarys, D., &amp; Vancappel, A.
Nous remercions les auteur·ice·s pour le développement de cette échelle ainsi que pour leur autorisation de diffusion.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</si>
</sst>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1"/>
      <color rgb="FF000000"/>
      <name val="Times New Roman"/>
      <family val="1"/>
    </font>
    <font>
      <sz val="14"/>
      <color theme="1"/>
      <name val="Gill Sans"/>
      <family val="2"/>
    </font>
    <font>
      <sz val="16"/>
      <color theme="1"/>
      <name val="Gill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0" xfId="0" applyFill="1"/>
    <xf numFmtId="0" fontId="0" fillId="3" borderId="0" xfId="0" applyFill="1"/>
    <xf numFmtId="2" fontId="0" fillId="0" borderId="0" xfId="0" applyNumberFormat="1"/>
    <xf numFmtId="0" fontId="3" fillId="0" borderId="0" xfId="0" applyFont="1"/>
    <xf numFmtId="0" fontId="4" fillId="0" borderId="0" xfId="0" applyFont="1"/>
    <xf numFmtId="0" fontId="2" fillId="0" borderId="0" xfId="0" applyFont="1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2"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'Interprétation Femme'!$A$6</c:f>
              <c:strCache>
                <c:ptCount val="1"/>
                <c:pt idx="0">
                  <c:v>Note Z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'Interprétation Femme'!$B$5:$I$5</c:f>
              <c:strCache>
                <c:ptCount val="8"/>
                <c:pt idx="0">
                  <c:v>Régulation émotionnelle</c:v>
                </c:pt>
                <c:pt idx="1">
                  <c:v>Planification/Activation comportementale</c:v>
                </c:pt>
                <c:pt idx="2">
                  <c:v>Identification des émotions</c:v>
                </c:pt>
                <c:pt idx="3">
                  <c:v>Affirmation de soi </c:v>
                </c:pt>
                <c:pt idx="4">
                  <c:v>Résolution de problèmes</c:v>
                </c:pt>
                <c:pt idx="5">
                  <c:v>Confontration émotionnelle</c:v>
                </c:pt>
                <c:pt idx="6">
                  <c:v>Contrôle des envies et des pulsions</c:v>
                </c:pt>
                <c:pt idx="7">
                  <c:v>Total</c:v>
                </c:pt>
              </c:strCache>
            </c:strRef>
          </c:cat>
          <c:val>
            <c:numRef>
              <c:f>'Interprétation Femme'!$B$6:$I$6</c:f>
              <c:numCache>
                <c:formatCode>0.00</c:formatCode>
                <c:ptCount val="8"/>
                <c:pt idx="0">
                  <c:v>0.19672131147541003</c:v>
                </c:pt>
                <c:pt idx="1">
                  <c:v>-0.76612903225806461</c:v>
                </c:pt>
                <c:pt idx="2">
                  <c:v>-0.8363636363636362</c:v>
                </c:pt>
                <c:pt idx="3">
                  <c:v>-0.62000000000000011</c:v>
                </c:pt>
                <c:pt idx="4">
                  <c:v>-0.52307692307692288</c:v>
                </c:pt>
                <c:pt idx="5">
                  <c:v>0</c:v>
                </c:pt>
                <c:pt idx="6">
                  <c:v>-0.42499999999999982</c:v>
                </c:pt>
                <c:pt idx="7">
                  <c:v>-0.6025641025641022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EB-47F7-958B-E7ACE8A8049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axId val="1526447967"/>
        <c:axId val="1576311423"/>
      </c:barChart>
      <c:lineChart>
        <c:grouping val="standard"/>
        <c:varyColors val="0"/>
        <c:ser>
          <c:idx val="1"/>
          <c:order val="1"/>
          <c:tx>
            <c:strRef>
              <c:f>'Interprétation Femme'!$A$7</c:f>
              <c:strCache>
                <c:ptCount val="1"/>
                <c:pt idx="0">
                  <c:v>Score fragile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'Interprétation Femme'!$B$5:$I$5</c:f>
              <c:strCache>
                <c:ptCount val="8"/>
                <c:pt idx="0">
                  <c:v>Régulation émotionnelle</c:v>
                </c:pt>
                <c:pt idx="1">
                  <c:v>Planification/Activation comportementale</c:v>
                </c:pt>
                <c:pt idx="2">
                  <c:v>Identification des émotions</c:v>
                </c:pt>
                <c:pt idx="3">
                  <c:v>Affirmation de soi </c:v>
                </c:pt>
                <c:pt idx="4">
                  <c:v>Résolution de problèmes</c:v>
                </c:pt>
                <c:pt idx="5">
                  <c:v>Confontration émotionnelle</c:v>
                </c:pt>
                <c:pt idx="6">
                  <c:v>Contrôle des envies et des pulsions</c:v>
                </c:pt>
                <c:pt idx="7">
                  <c:v>Total</c:v>
                </c:pt>
              </c:strCache>
            </c:strRef>
          </c:cat>
          <c:val>
            <c:numRef>
              <c:f>'Interprétation Femme'!$B$7:$I$7</c:f>
              <c:numCache>
                <c:formatCode>0.00</c:formatCode>
                <c:ptCount val="8"/>
                <c:pt idx="0">
                  <c:v>-1.33</c:v>
                </c:pt>
                <c:pt idx="1">
                  <c:v>-1.33</c:v>
                </c:pt>
                <c:pt idx="2">
                  <c:v>-1.33</c:v>
                </c:pt>
                <c:pt idx="3">
                  <c:v>-1.33</c:v>
                </c:pt>
                <c:pt idx="4">
                  <c:v>-1.33</c:v>
                </c:pt>
                <c:pt idx="5">
                  <c:v>-1.33</c:v>
                </c:pt>
                <c:pt idx="6">
                  <c:v>-1.33</c:v>
                </c:pt>
                <c:pt idx="7">
                  <c:v>-1.33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EB-47F7-958B-E7ACE8A80496}"/>
            </c:ext>
          </c:extLst>
        </c:ser>
        <c:ser>
          <c:idx val="2"/>
          <c:order val="2"/>
          <c:tx>
            <c:strRef>
              <c:f>'Interprétation Femme'!$A$8</c:f>
              <c:strCache>
                <c:ptCount val="1"/>
                <c:pt idx="0">
                  <c:v>Score très fragile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'Interprétation Femme'!$B$5:$I$5</c:f>
              <c:strCache>
                <c:ptCount val="8"/>
                <c:pt idx="0">
                  <c:v>Régulation émotionnelle</c:v>
                </c:pt>
                <c:pt idx="1">
                  <c:v>Planification/Activation comportementale</c:v>
                </c:pt>
                <c:pt idx="2">
                  <c:v>Identification des émotions</c:v>
                </c:pt>
                <c:pt idx="3">
                  <c:v>Affirmation de soi </c:v>
                </c:pt>
                <c:pt idx="4">
                  <c:v>Résolution de problèmes</c:v>
                </c:pt>
                <c:pt idx="5">
                  <c:v>Confontration émotionnelle</c:v>
                </c:pt>
                <c:pt idx="6">
                  <c:v>Contrôle des envies et des pulsions</c:v>
                </c:pt>
                <c:pt idx="7">
                  <c:v>Total</c:v>
                </c:pt>
              </c:strCache>
            </c:strRef>
          </c:cat>
          <c:val>
            <c:numRef>
              <c:f>'Interprétation Femme'!$B$8:$I$8</c:f>
              <c:numCache>
                <c:formatCode>0.00</c:formatCode>
                <c:ptCount val="8"/>
                <c:pt idx="0">
                  <c:v>-1.65</c:v>
                </c:pt>
                <c:pt idx="1">
                  <c:v>-1.65</c:v>
                </c:pt>
                <c:pt idx="2">
                  <c:v>-1.65</c:v>
                </c:pt>
                <c:pt idx="3">
                  <c:v>-1.65</c:v>
                </c:pt>
                <c:pt idx="4">
                  <c:v>-1.65</c:v>
                </c:pt>
                <c:pt idx="5">
                  <c:v>-1.65</c:v>
                </c:pt>
                <c:pt idx="6">
                  <c:v>-1.65</c:v>
                </c:pt>
                <c:pt idx="7">
                  <c:v>-1.65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EB-47F7-958B-E7ACE8A804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6447967"/>
        <c:axId val="1576311423"/>
      </c:lineChart>
      <c:catAx>
        <c:axId val="1526447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6311423"/>
        <c:crosses val="autoZero"/>
        <c:auto val="1"/>
        <c:lblAlgn val="ctr"/>
        <c:lblOffset val="100"/>
        <c:noMultiLvlLbl val="0"/>
      </c:catAx>
      <c:valAx>
        <c:axId val="1576311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6447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'Interprétation Homme'!$A$6</c:f>
              <c:strCache>
                <c:ptCount val="1"/>
                <c:pt idx="0">
                  <c:v>Note Z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'Interprétation Homme'!$B$5:$I$5</c:f>
              <c:strCache>
                <c:ptCount val="8"/>
                <c:pt idx="0">
                  <c:v>Régulation émotionnelle</c:v>
                </c:pt>
                <c:pt idx="1">
                  <c:v>Planification/Activation comportementale</c:v>
                </c:pt>
                <c:pt idx="2">
                  <c:v>Identification des émotions</c:v>
                </c:pt>
                <c:pt idx="3">
                  <c:v>Affirmation de soi </c:v>
                </c:pt>
                <c:pt idx="4">
                  <c:v>Résolution de problèmes</c:v>
                </c:pt>
                <c:pt idx="5">
                  <c:v>Confontration émotionnelle</c:v>
                </c:pt>
                <c:pt idx="6">
                  <c:v>Contrôle des envies et des pulsions</c:v>
                </c:pt>
                <c:pt idx="7">
                  <c:v>Total</c:v>
                </c:pt>
              </c:strCache>
            </c:strRef>
          </c:cat>
          <c:val>
            <c:numRef>
              <c:f>'Interprétation Homme'!$B$6:$I$6</c:f>
              <c:numCache>
                <c:formatCode>0.00</c:formatCode>
                <c:ptCount val="8"/>
                <c:pt idx="0">
                  <c:v>-7.1942446043165215E-2</c:v>
                </c:pt>
                <c:pt idx="1">
                  <c:v>-0.75213675213675213</c:v>
                </c:pt>
                <c:pt idx="2">
                  <c:v>-0.82568807339449568</c:v>
                </c:pt>
                <c:pt idx="3">
                  <c:v>-0.81188118811881216</c:v>
                </c:pt>
                <c:pt idx="4">
                  <c:v>-0.98989898989899039</c:v>
                </c:pt>
                <c:pt idx="5">
                  <c:v>-0.15789473684210503</c:v>
                </c:pt>
                <c:pt idx="6">
                  <c:v>-0.51376146788990784</c:v>
                </c:pt>
                <c:pt idx="7">
                  <c:v>-0.82666666666666677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BF-4203-B9E2-B3D6043D0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1748591"/>
        <c:axId val="993547599"/>
      </c:barChart>
      <c:lineChart>
        <c:grouping val="standard"/>
        <c:varyColors val="0"/>
        <c:ser>
          <c:idx val="1"/>
          <c:order val="1"/>
          <c:tx>
            <c:strRef>
              <c:f>'Interprétation Homme'!$A$7</c:f>
              <c:strCache>
                <c:ptCount val="1"/>
                <c:pt idx="0">
                  <c:v>Score fragile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'Interprétation Homme'!$B$5:$I$5</c:f>
              <c:strCache>
                <c:ptCount val="8"/>
                <c:pt idx="0">
                  <c:v>Régulation émotionnelle</c:v>
                </c:pt>
                <c:pt idx="1">
                  <c:v>Planification/Activation comportementale</c:v>
                </c:pt>
                <c:pt idx="2">
                  <c:v>Identification des émotions</c:v>
                </c:pt>
                <c:pt idx="3">
                  <c:v>Affirmation de soi </c:v>
                </c:pt>
                <c:pt idx="4">
                  <c:v>Résolution de problèmes</c:v>
                </c:pt>
                <c:pt idx="5">
                  <c:v>Confontration émotionnelle</c:v>
                </c:pt>
                <c:pt idx="6">
                  <c:v>Contrôle des envies et des pulsions</c:v>
                </c:pt>
                <c:pt idx="7">
                  <c:v>Total</c:v>
                </c:pt>
              </c:strCache>
            </c:strRef>
          </c:cat>
          <c:val>
            <c:numRef>
              <c:f>'Interprétation Homme'!$B$7:$I$7</c:f>
              <c:numCache>
                <c:formatCode>0.00</c:formatCode>
                <c:ptCount val="8"/>
                <c:pt idx="0">
                  <c:v>-1.33</c:v>
                </c:pt>
                <c:pt idx="1">
                  <c:v>-1.33</c:v>
                </c:pt>
                <c:pt idx="2">
                  <c:v>-1.33</c:v>
                </c:pt>
                <c:pt idx="3">
                  <c:v>-1.33</c:v>
                </c:pt>
                <c:pt idx="4">
                  <c:v>-1.33</c:v>
                </c:pt>
                <c:pt idx="5">
                  <c:v>-1.33</c:v>
                </c:pt>
                <c:pt idx="6">
                  <c:v>-1.33</c:v>
                </c:pt>
                <c:pt idx="7">
                  <c:v>-1.33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BF-4203-B9E2-B3D6043D0A6C}"/>
            </c:ext>
          </c:extLst>
        </c:ser>
        <c:ser>
          <c:idx val="2"/>
          <c:order val="2"/>
          <c:tx>
            <c:strRef>
              <c:f>'Interprétation Homme'!$A$8</c:f>
              <c:strCache>
                <c:ptCount val="1"/>
                <c:pt idx="0">
                  <c:v>Score très fragile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'Interprétation Homme'!$B$5:$I$5</c:f>
              <c:strCache>
                <c:ptCount val="8"/>
                <c:pt idx="0">
                  <c:v>Régulation émotionnelle</c:v>
                </c:pt>
                <c:pt idx="1">
                  <c:v>Planification/Activation comportementale</c:v>
                </c:pt>
                <c:pt idx="2">
                  <c:v>Identification des émotions</c:v>
                </c:pt>
                <c:pt idx="3">
                  <c:v>Affirmation de soi </c:v>
                </c:pt>
                <c:pt idx="4">
                  <c:v>Résolution de problèmes</c:v>
                </c:pt>
                <c:pt idx="5">
                  <c:v>Confontration émotionnelle</c:v>
                </c:pt>
                <c:pt idx="6">
                  <c:v>Contrôle des envies et des pulsions</c:v>
                </c:pt>
                <c:pt idx="7">
                  <c:v>Total</c:v>
                </c:pt>
              </c:strCache>
            </c:strRef>
          </c:cat>
          <c:val>
            <c:numRef>
              <c:f>'Interprétation Homme'!$B$8:$I$8</c:f>
              <c:numCache>
                <c:formatCode>0.00</c:formatCode>
                <c:ptCount val="8"/>
                <c:pt idx="0">
                  <c:v>-1.65</c:v>
                </c:pt>
                <c:pt idx="1">
                  <c:v>-1.65</c:v>
                </c:pt>
                <c:pt idx="2">
                  <c:v>-1.65</c:v>
                </c:pt>
                <c:pt idx="3">
                  <c:v>-1.65</c:v>
                </c:pt>
                <c:pt idx="4">
                  <c:v>-1.65</c:v>
                </c:pt>
                <c:pt idx="5">
                  <c:v>-1.65</c:v>
                </c:pt>
                <c:pt idx="6">
                  <c:v>-1.65</c:v>
                </c:pt>
                <c:pt idx="7">
                  <c:v>-1.65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BF-4203-B9E2-B3D6043D0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1748591"/>
        <c:axId val="993547599"/>
      </c:lineChart>
      <c:catAx>
        <c:axId val="1701748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93547599"/>
        <c:crosses val="autoZero"/>
        <c:auto val="1"/>
        <c:lblAlgn val="ctr"/>
        <c:lblOffset val="100"/>
        <c:noMultiLvlLbl val="0"/>
      </c:catAx>
      <c:valAx>
        <c:axId val="993547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1748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823607</xdr:colOff>
      <xdr:row>7</xdr:row>
      <xdr:rowOff>43239</xdr:rowOff>
    </xdr:from>
    <xdr:to>
      <xdr:col>22</xdr:col>
      <xdr:colOff>421066</xdr:colOff>
      <xdr:row>28</xdr:row>
      <xdr:rowOff>33714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8F1EC6F4-B7AC-4B7E-BEE6-D46F19424B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409575</xdr:colOff>
      <xdr:row>11</xdr:row>
      <xdr:rowOff>104774</xdr:rowOff>
    </xdr:from>
    <xdr:to>
      <xdr:col>16</xdr:col>
      <xdr:colOff>28575</xdr:colOff>
      <xdr:row>33</xdr:row>
      <xdr:rowOff>152399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C7225A0D-57F2-4401-ABD9-F55D0527F8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13338-93F1-824C-9E0E-77E108477373}">
  <dimension ref="A1:C35"/>
  <sheetViews>
    <sheetView tabSelected="1" zoomScale="75" workbookViewId="0">
      <selection activeCell="B10" sqref="B10"/>
    </sheetView>
  </sheetViews>
  <sheetFormatPr baseColWidth="10" defaultRowHeight="15.6"/>
  <cols>
    <col min="1" max="1" width="114" bestFit="1" customWidth="1"/>
    <col min="2" max="2" width="18.5" bestFit="1" customWidth="1"/>
    <col min="3" max="3" width="2.19921875" hidden="1" customWidth="1"/>
  </cols>
  <sheetData>
    <row r="1" spans="1:3" ht="160.05000000000001" customHeight="1">
      <c r="A1" s="10" t="s">
        <v>65</v>
      </c>
      <c r="B1" s="10"/>
    </row>
    <row r="2" spans="1:3" s="9" customFormat="1" ht="30" customHeight="1">
      <c r="A2" s="7" t="s">
        <v>37</v>
      </c>
      <c r="B2" s="8" t="s">
        <v>61</v>
      </c>
      <c r="C2" s="9">
        <f>VLOOKUP(B2,liste!A:B,2,FALSE)</f>
        <v>4</v>
      </c>
    </row>
    <row r="3" spans="1:3" s="9" customFormat="1" ht="30" customHeight="1">
      <c r="A3" s="7" t="s">
        <v>38</v>
      </c>
      <c r="B3" s="8" t="s">
        <v>61</v>
      </c>
      <c r="C3" s="9">
        <f>VLOOKUP(B3,liste!A:B,2,FALSE)</f>
        <v>4</v>
      </c>
    </row>
    <row r="4" spans="1:3" s="9" customFormat="1" ht="30" customHeight="1">
      <c r="A4" s="7" t="s">
        <v>39</v>
      </c>
      <c r="B4" s="8" t="s">
        <v>61</v>
      </c>
      <c r="C4" s="9">
        <f>VLOOKUP(B4,liste!A:B,2,FALSE)</f>
        <v>4</v>
      </c>
    </row>
    <row r="5" spans="1:3" s="9" customFormat="1" ht="30" customHeight="1">
      <c r="A5" s="7" t="s">
        <v>40</v>
      </c>
      <c r="B5" s="8" t="s">
        <v>61</v>
      </c>
      <c r="C5" s="9">
        <f>VLOOKUP(B5,liste!A:B,2,FALSE)</f>
        <v>4</v>
      </c>
    </row>
    <row r="6" spans="1:3" s="9" customFormat="1" ht="30" customHeight="1">
      <c r="A6" s="7" t="s">
        <v>41</v>
      </c>
      <c r="B6" s="8" t="s">
        <v>61</v>
      </c>
      <c r="C6" s="9">
        <f>VLOOKUP(B6,liste!A:B,2,FALSE)</f>
        <v>4</v>
      </c>
    </row>
    <row r="7" spans="1:3" s="9" customFormat="1" ht="30" customHeight="1">
      <c r="A7" s="7" t="s">
        <v>42</v>
      </c>
      <c r="B7" s="8" t="s">
        <v>61</v>
      </c>
      <c r="C7" s="9">
        <f>VLOOKUP(B7,liste!A:B,2,FALSE)</f>
        <v>4</v>
      </c>
    </row>
    <row r="8" spans="1:3" s="9" customFormat="1" ht="30" customHeight="1">
      <c r="A8" s="7" t="s">
        <v>43</v>
      </c>
      <c r="B8" s="8" t="s">
        <v>61</v>
      </c>
      <c r="C8" s="9">
        <f>VLOOKUP(B8,liste!A:B,2,FALSE)</f>
        <v>4</v>
      </c>
    </row>
    <row r="9" spans="1:3" s="9" customFormat="1" ht="30" customHeight="1">
      <c r="A9" s="7" t="s">
        <v>44</v>
      </c>
      <c r="B9" s="8" t="s">
        <v>61</v>
      </c>
      <c r="C9" s="9">
        <f>VLOOKUP(B9,liste!A:B,2,FALSE)</f>
        <v>4</v>
      </c>
    </row>
    <row r="10" spans="1:3" s="9" customFormat="1" ht="30" customHeight="1">
      <c r="A10" s="7" t="s">
        <v>45</v>
      </c>
      <c r="B10" s="8" t="s">
        <v>61</v>
      </c>
      <c r="C10" s="9">
        <f>VLOOKUP(B10,liste!A:B,2,FALSE)</f>
        <v>4</v>
      </c>
    </row>
    <row r="11" spans="1:3" s="9" customFormat="1" ht="30" customHeight="1">
      <c r="A11" s="7" t="s">
        <v>46</v>
      </c>
      <c r="B11" s="8" t="s">
        <v>61</v>
      </c>
      <c r="C11" s="9">
        <f>VLOOKUP(B11,liste!A:B,2,FALSE)</f>
        <v>4</v>
      </c>
    </row>
    <row r="12" spans="1:3" s="9" customFormat="1" ht="30" customHeight="1">
      <c r="A12" s="7" t="s">
        <v>47</v>
      </c>
      <c r="B12" s="8" t="s">
        <v>61</v>
      </c>
      <c r="C12" s="9">
        <f>VLOOKUP(B12,liste!A:B,2,FALSE)</f>
        <v>4</v>
      </c>
    </row>
    <row r="13" spans="1:3" s="9" customFormat="1" ht="30" customHeight="1">
      <c r="A13" s="7" t="s">
        <v>48</v>
      </c>
      <c r="B13" s="8" t="s">
        <v>61</v>
      </c>
      <c r="C13" s="9">
        <f>VLOOKUP(B13,liste!A:B,2,FALSE)</f>
        <v>4</v>
      </c>
    </row>
    <row r="14" spans="1:3" s="9" customFormat="1" ht="30" customHeight="1">
      <c r="A14" s="7" t="s">
        <v>49</v>
      </c>
      <c r="B14" s="8" t="s">
        <v>61</v>
      </c>
      <c r="C14" s="9">
        <f>VLOOKUP(B14,liste!A:B,2,FALSE)</f>
        <v>4</v>
      </c>
    </row>
    <row r="15" spans="1:3" s="9" customFormat="1" ht="30" customHeight="1">
      <c r="A15" s="7" t="s">
        <v>50</v>
      </c>
      <c r="B15" s="8" t="s">
        <v>61</v>
      </c>
      <c r="C15" s="9">
        <f>VLOOKUP(B15,liste!A:B,2,FALSE)</f>
        <v>4</v>
      </c>
    </row>
    <row r="16" spans="1:3" s="9" customFormat="1" ht="30" customHeight="1">
      <c r="A16" s="7" t="s">
        <v>51</v>
      </c>
      <c r="B16" s="8" t="s">
        <v>61</v>
      </c>
      <c r="C16" s="9">
        <f>VLOOKUP(B16,liste!A:B,2,FALSE)</f>
        <v>4</v>
      </c>
    </row>
    <row r="17" spans="1:3" s="9" customFormat="1" ht="30" customHeight="1">
      <c r="A17" s="7" t="s">
        <v>52</v>
      </c>
      <c r="B17" s="8" t="s">
        <v>61</v>
      </c>
      <c r="C17" s="9">
        <f>VLOOKUP(B17,liste!A:B,2,FALSE)</f>
        <v>4</v>
      </c>
    </row>
    <row r="18" spans="1:3" s="9" customFormat="1" ht="30" customHeight="1">
      <c r="A18" s="7" t="s">
        <v>53</v>
      </c>
      <c r="B18" s="8" t="s">
        <v>61</v>
      </c>
      <c r="C18" s="9">
        <f>VLOOKUP(B18,liste!A:B,2,FALSE)</f>
        <v>4</v>
      </c>
    </row>
    <row r="19" spans="1:3" s="9" customFormat="1" ht="30" customHeight="1">
      <c r="A19" s="7" t="s">
        <v>54</v>
      </c>
      <c r="B19" s="8" t="s">
        <v>61</v>
      </c>
      <c r="C19" s="9">
        <f>VLOOKUP(B19,liste!A:B,2,FALSE)</f>
        <v>4</v>
      </c>
    </row>
    <row r="20" spans="1:3" s="9" customFormat="1" ht="30" customHeight="1">
      <c r="A20" s="7" t="s">
        <v>55</v>
      </c>
      <c r="B20" s="8" t="s">
        <v>61</v>
      </c>
      <c r="C20" s="9">
        <f>VLOOKUP(B20,liste!A:B,2,FALSE)</f>
        <v>4</v>
      </c>
    </row>
    <row r="21" spans="1:3" s="9" customFormat="1" ht="30" customHeight="1">
      <c r="A21" s="7" t="s">
        <v>56</v>
      </c>
      <c r="B21" s="8" t="s">
        <v>61</v>
      </c>
      <c r="C21" s="9">
        <f>VLOOKUP(B21,liste!A:B,2,FALSE)</f>
        <v>4</v>
      </c>
    </row>
    <row r="22" spans="1:3" s="9" customFormat="1" ht="30" customHeight="1">
      <c r="A22" s="7" t="s">
        <v>57</v>
      </c>
      <c r="B22" s="8" t="s">
        <v>61</v>
      </c>
      <c r="C22" s="9">
        <f>VLOOKUP(B22,liste!A:B,2,FALSE)</f>
        <v>4</v>
      </c>
    </row>
    <row r="25" spans="1:3" ht="57" customHeight="1">
      <c r="A25" s="11" t="s">
        <v>66</v>
      </c>
      <c r="B25" s="11"/>
    </row>
    <row r="26" spans="1:3">
      <c r="A26" s="6"/>
    </row>
    <row r="27" spans="1:3">
      <c r="A27" s="4"/>
    </row>
    <row r="28" spans="1:3">
      <c r="A28" s="4"/>
    </row>
    <row r="29" spans="1:3">
      <c r="A29" s="5"/>
    </row>
    <row r="30" spans="1:3">
      <c r="A30" s="4"/>
    </row>
    <row r="31" spans="1:3">
      <c r="A31" s="4"/>
    </row>
    <row r="32" spans="1:3">
      <c r="A32" s="4"/>
    </row>
    <row r="33" spans="1:1">
      <c r="A33" s="4"/>
    </row>
    <row r="34" spans="1:1">
      <c r="A34" s="4"/>
    </row>
    <row r="35" spans="1:1">
      <c r="A35" s="4"/>
    </row>
  </sheetData>
  <mergeCells count="2">
    <mergeCell ref="A1:B1"/>
    <mergeCell ref="A25:B25"/>
  </mergeCells>
  <conditionalFormatting sqref="A2:C22 A22">
    <cfRule type="expression" dxfId="1" priority="2">
      <formula>ISODD(ROW())</formula>
    </cfRule>
  </conditionalFormatting>
  <conditionalFormatting sqref="A2:C22">
    <cfRule type="expression" dxfId="0" priority="1">
      <formula>ISEVEN(ROW())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72722A-649C-684E-B3F4-058E562A82F7}">
          <x14:formula1>
            <xm:f>liste!$A$1:$A$7</xm:f>
          </x14:formula1>
          <xm:sqref>B2:B22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"/>
  <sheetViews>
    <sheetView workbookViewId="0">
      <selection activeCell="B2" sqref="B2"/>
    </sheetView>
  </sheetViews>
  <sheetFormatPr baseColWidth="10" defaultRowHeight="15.6"/>
  <cols>
    <col min="24" max="24" width="12.69921875" customWidth="1"/>
    <col min="25" max="25" width="13.69921875" customWidth="1"/>
    <col min="26" max="26" width="12.296875" customWidth="1"/>
    <col min="27" max="27" width="12.5" customWidth="1"/>
    <col min="28" max="28" width="13.19921875" customWidth="1"/>
    <col min="29" max="29" width="24.19921875" bestFit="1" customWidth="1"/>
    <col min="30" max="30" width="13.296875" bestFit="1" customWidth="1"/>
  </cols>
  <sheetData>
    <row r="1" spans="1:31">
      <c r="A1" t="s">
        <v>26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X1" s="2" t="s">
        <v>21</v>
      </c>
      <c r="Y1" s="2" t="s">
        <v>22</v>
      </c>
      <c r="Z1" s="2" t="s">
        <v>23</v>
      </c>
      <c r="AA1" s="2" t="s">
        <v>24</v>
      </c>
      <c r="AB1" s="2" t="s">
        <v>25</v>
      </c>
      <c r="AC1" s="2" t="s">
        <v>27</v>
      </c>
      <c r="AD1" s="2" t="s">
        <v>28</v>
      </c>
      <c r="AE1" s="2" t="s">
        <v>34</v>
      </c>
    </row>
    <row r="2" spans="1:31">
      <c r="B2" cm="1">
        <f t="array" aca="1" ref="B2" ca="1">INDIRECT("'T2S-21'!C" &amp; (COLUMN()-COLUMN($B$1)+2))</f>
        <v>4</v>
      </c>
      <c r="C2" cm="1">
        <f t="array" aca="1" ref="C2" ca="1">INDIRECT("'T2S-21'!C" &amp; (COLUMN()-COLUMN($B$1)+2))</f>
        <v>4</v>
      </c>
      <c r="D2" cm="1">
        <f t="array" aca="1" ref="D2" ca="1">INDIRECT("'T2S-21'!C" &amp; (COLUMN()-COLUMN($B$1)+2))</f>
        <v>4</v>
      </c>
      <c r="E2" cm="1">
        <f t="array" aca="1" ref="E2" ca="1">INDIRECT("'T2S-21'!C" &amp; (COLUMN()-COLUMN($B$1)+2))</f>
        <v>4</v>
      </c>
      <c r="F2" cm="1">
        <f t="array" aca="1" ref="F2" ca="1">INDIRECT("'T2S-21'!C" &amp; (COLUMN()-COLUMN($B$1)+2))</f>
        <v>4</v>
      </c>
      <c r="G2" cm="1">
        <f t="array" aca="1" ref="G2" ca="1">INDIRECT("'T2S-21'!C" &amp; (COLUMN()-COLUMN($B$1)+2))</f>
        <v>4</v>
      </c>
      <c r="H2" cm="1">
        <f t="array" aca="1" ref="H2" ca="1">INDIRECT("'T2S-21'!C" &amp; (COLUMN()-COLUMN($B$1)+2))</f>
        <v>4</v>
      </c>
      <c r="I2" cm="1">
        <f t="array" aca="1" ref="I2" ca="1">INDIRECT("'T2S-21'!C" &amp; (COLUMN()-COLUMN($B$1)+2))</f>
        <v>4</v>
      </c>
      <c r="J2" cm="1">
        <f t="array" aca="1" ref="J2" ca="1">INDIRECT("'T2S-21'!C" &amp; (COLUMN()-COLUMN($B$1)+2))</f>
        <v>4</v>
      </c>
      <c r="K2" cm="1">
        <f t="array" aca="1" ref="K2" ca="1">INDIRECT("'T2S-21'!C" &amp; (COLUMN()-COLUMN($B$1)+2))</f>
        <v>4</v>
      </c>
      <c r="L2" cm="1">
        <f t="array" aca="1" ref="L2" ca="1">INDIRECT("'T2S-21'!C" &amp; (COLUMN()-COLUMN($B$1)+2))</f>
        <v>4</v>
      </c>
      <c r="M2" cm="1">
        <f t="array" aca="1" ref="M2" ca="1">INDIRECT("'T2S-21'!C" &amp; (COLUMN()-COLUMN($B$1)+2))</f>
        <v>4</v>
      </c>
      <c r="N2" cm="1">
        <f t="array" aca="1" ref="N2" ca="1">INDIRECT("'T2S-21'!C" &amp; (COLUMN()-COLUMN($B$1)+2))</f>
        <v>4</v>
      </c>
      <c r="O2" cm="1">
        <f t="array" aca="1" ref="O2" ca="1">INDIRECT("'T2S-21'!C" &amp; (COLUMN()-COLUMN($B$1)+2))</f>
        <v>4</v>
      </c>
      <c r="P2" cm="1">
        <f t="array" aca="1" ref="P2" ca="1">INDIRECT("'T2S-21'!C" &amp; (COLUMN()-COLUMN($B$1)+2))</f>
        <v>4</v>
      </c>
      <c r="Q2" cm="1">
        <f t="array" aca="1" ref="Q2" ca="1">INDIRECT("'T2S-21'!C" &amp; (COLUMN()-COLUMN($B$1)+2))</f>
        <v>4</v>
      </c>
      <c r="R2" cm="1">
        <f t="array" aca="1" ref="R2" ca="1">INDIRECT("'T2S-21'!C" &amp; (COLUMN()-COLUMN($B$1)+2))</f>
        <v>4</v>
      </c>
      <c r="S2" cm="1">
        <f t="array" aca="1" ref="S2" ca="1">INDIRECT("'T2S-21'!C" &amp; (COLUMN()-COLUMN($B$1)+2))</f>
        <v>4</v>
      </c>
      <c r="T2" cm="1">
        <f t="array" aca="1" ref="T2" ca="1">INDIRECT("'T2S-21'!C" &amp; (COLUMN()-COLUMN($B$1)+2))</f>
        <v>4</v>
      </c>
      <c r="U2" cm="1">
        <f t="array" aca="1" ref="U2" ca="1">INDIRECT("'T2S-21'!C" &amp; (COLUMN()-COLUMN($B$1)+2))</f>
        <v>4</v>
      </c>
      <c r="V2" cm="1">
        <f t="array" aca="1" ref="V2" ca="1">INDIRECT("'T2S-21'!C" &amp; (COLUMN()-COLUMN($B$1)+2))</f>
        <v>4</v>
      </c>
      <c r="X2" s="3">
        <f ca="1">AVERAGE(B2:D2)</f>
        <v>4</v>
      </c>
      <c r="Y2" s="3">
        <f ca="1">AVERAGE(E2:G2)</f>
        <v>4</v>
      </c>
      <c r="Z2" s="3">
        <f ca="1">AVERAGE(H2:J2)</f>
        <v>4</v>
      </c>
      <c r="AA2" s="3">
        <f ca="1">AVERAGE(K2:M2)</f>
        <v>4</v>
      </c>
      <c r="AB2" s="3">
        <f ca="1">AVERAGE(N2:P2)</f>
        <v>4</v>
      </c>
      <c r="AC2" s="3">
        <f ca="1">AVERAGE(Q2:S2)</f>
        <v>4</v>
      </c>
      <c r="AD2" s="3">
        <f ca="1">AVERAGE(T2:V2)</f>
        <v>4</v>
      </c>
      <c r="AE2">
        <f ca="1">AVERAGE(B2:V2)</f>
        <v>4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FFC75-505D-4FC0-84D1-B75D23AD9521}">
  <dimension ref="A1:I8"/>
  <sheetViews>
    <sheetView zoomScaleNormal="145" workbookViewId="0">
      <selection activeCell="I6" sqref="I6"/>
    </sheetView>
  </sheetViews>
  <sheetFormatPr baseColWidth="10" defaultRowHeight="15.6"/>
  <cols>
    <col min="6" max="6" width="21.796875" bestFit="1" customWidth="1"/>
  </cols>
  <sheetData>
    <row r="1" spans="1:9">
      <c r="B1" s="2" t="s">
        <v>21</v>
      </c>
      <c r="C1" s="2" t="s">
        <v>22</v>
      </c>
      <c r="D1" s="2" t="s">
        <v>23</v>
      </c>
      <c r="E1" s="2" t="s">
        <v>24</v>
      </c>
      <c r="F1" s="2" t="s">
        <v>25</v>
      </c>
      <c r="G1" s="2" t="s">
        <v>27</v>
      </c>
      <c r="H1" s="2" t="s">
        <v>28</v>
      </c>
      <c r="I1" s="2" t="s">
        <v>34</v>
      </c>
    </row>
    <row r="2" spans="1:9">
      <c r="A2" t="s">
        <v>29</v>
      </c>
      <c r="B2" s="3">
        <f ca="1">'Items à rentrer'!X2</f>
        <v>4</v>
      </c>
      <c r="C2" s="3">
        <f ca="1">'Items à rentrer'!Y2</f>
        <v>4</v>
      </c>
      <c r="D2" s="3">
        <f ca="1">'Items à rentrer'!Z2</f>
        <v>4</v>
      </c>
      <c r="E2" s="3">
        <f ca="1">'Items à rentrer'!AA2</f>
        <v>4</v>
      </c>
      <c r="F2" s="3">
        <f ca="1">'Items à rentrer'!AB2</f>
        <v>4</v>
      </c>
      <c r="G2" s="3">
        <f ca="1">'Items à rentrer'!AC2</f>
        <v>4</v>
      </c>
      <c r="H2" s="3">
        <f ca="1">'Items à rentrer'!AD2</f>
        <v>4</v>
      </c>
      <c r="I2">
        <f ca="1">'Items à rentrer'!AE2</f>
        <v>4</v>
      </c>
    </row>
    <row r="3" spans="1:9">
      <c r="A3" t="s">
        <v>30</v>
      </c>
      <c r="B3">
        <f ca="1">B2*3</f>
        <v>12</v>
      </c>
      <c r="C3">
        <f t="shared" ref="C3:H3" ca="1" si="0">C2*3</f>
        <v>12</v>
      </c>
      <c r="D3">
        <f t="shared" ca="1" si="0"/>
        <v>12</v>
      </c>
      <c r="E3">
        <f t="shared" ca="1" si="0"/>
        <v>12</v>
      </c>
      <c r="F3">
        <f t="shared" ca="1" si="0"/>
        <v>12</v>
      </c>
      <c r="G3">
        <f t="shared" ca="1" si="0"/>
        <v>12</v>
      </c>
      <c r="H3">
        <f t="shared" ca="1" si="0"/>
        <v>12</v>
      </c>
      <c r="I3">
        <f ca="1">I2*3</f>
        <v>12</v>
      </c>
    </row>
    <row r="5" spans="1:9">
      <c r="B5" s="2" t="s">
        <v>21</v>
      </c>
      <c r="C5" s="2" t="s">
        <v>22</v>
      </c>
      <c r="D5" s="2" t="s">
        <v>23</v>
      </c>
      <c r="E5" s="2" t="s">
        <v>24</v>
      </c>
      <c r="F5" s="2" t="s">
        <v>25</v>
      </c>
      <c r="G5" s="2" t="s">
        <v>27</v>
      </c>
      <c r="H5" s="2" t="s">
        <v>28</v>
      </c>
      <c r="I5" s="2" t="s">
        <v>34</v>
      </c>
    </row>
    <row r="6" spans="1:9">
      <c r="A6" t="s">
        <v>31</v>
      </c>
      <c r="B6" s="3">
        <f ca="1">(B2-3.76)/1.22</f>
        <v>0.19672131147541003</v>
      </c>
      <c r="C6" s="3">
        <f ca="1">(C2-4.95)/1.24</f>
        <v>-0.76612903225806461</v>
      </c>
      <c r="D6" s="3">
        <f ca="1">(D2-4.92)/1.1</f>
        <v>-0.8363636363636362</v>
      </c>
      <c r="E6" s="3">
        <f ca="1">(E2-4.62)/1</f>
        <v>-0.62000000000000011</v>
      </c>
      <c r="F6" s="3">
        <f ca="1">(F2-4.68)/1.3</f>
        <v>-0.52307692307692288</v>
      </c>
      <c r="G6" s="3">
        <f ca="1">(G2-4)/1.13</f>
        <v>0</v>
      </c>
      <c r="H6" s="3">
        <f ca="1">(H2-4.51)/1.2</f>
        <v>-0.42499999999999982</v>
      </c>
      <c r="I6" s="3">
        <f ca="1">(I2-4.47)/0.78</f>
        <v>-0.6025641025641022</v>
      </c>
    </row>
    <row r="7" spans="1:9">
      <c r="A7" t="s">
        <v>32</v>
      </c>
      <c r="B7" s="3">
        <v>-1.33</v>
      </c>
      <c r="C7" s="3">
        <v>-1.33</v>
      </c>
      <c r="D7" s="3">
        <v>-1.33</v>
      </c>
      <c r="E7" s="3">
        <v>-1.33</v>
      </c>
      <c r="F7" s="3">
        <v>-1.33</v>
      </c>
      <c r="G7" s="3">
        <v>-1.33</v>
      </c>
      <c r="H7" s="3">
        <v>-1.33</v>
      </c>
      <c r="I7" s="3">
        <v>-1.33</v>
      </c>
    </row>
    <row r="8" spans="1:9">
      <c r="A8" t="s">
        <v>33</v>
      </c>
      <c r="B8" s="3">
        <v>-1.65</v>
      </c>
      <c r="C8" s="3">
        <v>-1.65</v>
      </c>
      <c r="D8" s="3">
        <v>-1.65</v>
      </c>
      <c r="E8" s="3">
        <v>-1.65</v>
      </c>
      <c r="F8" s="3">
        <v>-1.65</v>
      </c>
      <c r="G8" s="3">
        <v>-1.65</v>
      </c>
      <c r="H8" s="3">
        <v>-1.65</v>
      </c>
      <c r="I8" s="3">
        <v>-1.65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5A4B5-3A3B-4784-A5D7-FB2AAFE42476}">
  <dimension ref="A1:I8"/>
  <sheetViews>
    <sheetView zoomScale="75" workbookViewId="0">
      <selection activeCell="J6" sqref="J6"/>
    </sheetView>
  </sheetViews>
  <sheetFormatPr baseColWidth="10" defaultRowHeight="15.6"/>
  <sheetData>
    <row r="1" spans="1:9">
      <c r="B1" s="2" t="s">
        <v>21</v>
      </c>
      <c r="C1" s="2" t="s">
        <v>22</v>
      </c>
      <c r="D1" s="2" t="s">
        <v>23</v>
      </c>
      <c r="E1" s="2" t="s">
        <v>24</v>
      </c>
      <c r="F1" s="2" t="s">
        <v>25</v>
      </c>
      <c r="G1" s="2" t="s">
        <v>27</v>
      </c>
      <c r="H1" s="2" t="s">
        <v>28</v>
      </c>
      <c r="I1" s="2" t="s">
        <v>34</v>
      </c>
    </row>
    <row r="2" spans="1:9">
      <c r="A2" t="s">
        <v>29</v>
      </c>
      <c r="B2" s="3">
        <f ca="1">'Items à rentrer'!X2</f>
        <v>4</v>
      </c>
      <c r="C2" s="3">
        <f ca="1">'Items à rentrer'!Y2</f>
        <v>4</v>
      </c>
      <c r="D2" s="3">
        <f ca="1">'Items à rentrer'!Z2</f>
        <v>4</v>
      </c>
      <c r="E2" s="3">
        <f ca="1">'Items à rentrer'!AA2</f>
        <v>4</v>
      </c>
      <c r="F2" s="3">
        <f ca="1">'Items à rentrer'!AB2</f>
        <v>4</v>
      </c>
      <c r="G2" s="3">
        <f ca="1">'Items à rentrer'!AC2</f>
        <v>4</v>
      </c>
      <c r="H2" s="3">
        <f ca="1">'Items à rentrer'!AD2</f>
        <v>4</v>
      </c>
      <c r="I2">
        <f ca="1">'Items à rentrer'!AE2</f>
        <v>4</v>
      </c>
    </row>
    <row r="3" spans="1:9">
      <c r="A3" t="s">
        <v>30</v>
      </c>
      <c r="B3">
        <f ca="1">B2*3</f>
        <v>12</v>
      </c>
      <c r="C3">
        <f t="shared" ref="C3:H3" ca="1" si="0">C2*3</f>
        <v>12</v>
      </c>
      <c r="D3">
        <f t="shared" ca="1" si="0"/>
        <v>12</v>
      </c>
      <c r="E3">
        <f t="shared" ca="1" si="0"/>
        <v>12</v>
      </c>
      <c r="F3">
        <f t="shared" ca="1" si="0"/>
        <v>12</v>
      </c>
      <c r="G3">
        <f t="shared" ca="1" si="0"/>
        <v>12</v>
      </c>
      <c r="H3">
        <f t="shared" ca="1" si="0"/>
        <v>12</v>
      </c>
      <c r="I3">
        <f ca="1">I2*3</f>
        <v>12</v>
      </c>
    </row>
    <row r="5" spans="1:9">
      <c r="B5" s="2" t="s">
        <v>21</v>
      </c>
      <c r="C5" s="2" t="s">
        <v>22</v>
      </c>
      <c r="D5" s="2" t="s">
        <v>23</v>
      </c>
      <c r="E5" s="2" t="s">
        <v>24</v>
      </c>
      <c r="F5" s="2" t="s">
        <v>25</v>
      </c>
      <c r="G5" s="2" t="s">
        <v>27</v>
      </c>
      <c r="H5" s="2" t="s">
        <v>28</v>
      </c>
      <c r="I5" s="2" t="s">
        <v>34</v>
      </c>
    </row>
    <row r="6" spans="1:9">
      <c r="A6" t="s">
        <v>31</v>
      </c>
      <c r="B6" s="3">
        <f ca="1">(B2-4.1)/1.39</f>
        <v>-7.1942446043165215E-2</v>
      </c>
      <c r="C6" s="3">
        <f ca="1">(C2-4.88)/1.17</f>
        <v>-0.75213675213675213</v>
      </c>
      <c r="D6" s="3">
        <f ca="1">(D2-4.9)/1.09</f>
        <v>-0.82568807339449568</v>
      </c>
      <c r="E6" s="3">
        <f ca="1">(E2-4.82)/1.01</f>
        <v>-0.81188118811881216</v>
      </c>
      <c r="F6" s="3">
        <f ca="1">(F2-4.98)/0.99</f>
        <v>-0.98989898989899039</v>
      </c>
      <c r="G6" s="3">
        <f ca="1">(G2-4.18)/1.14</f>
        <v>-0.15789473684210503</v>
      </c>
      <c r="H6" s="3">
        <f ca="1">(H2-4.56)/1.09</f>
        <v>-0.51376146788990784</v>
      </c>
      <c r="I6" s="3">
        <f ca="1">(I2-4.62)/0.75</f>
        <v>-0.82666666666666677</v>
      </c>
    </row>
    <row r="7" spans="1:9">
      <c r="A7" t="s">
        <v>32</v>
      </c>
      <c r="B7" s="3">
        <v>-1.33</v>
      </c>
      <c r="C7" s="3">
        <v>-1.33</v>
      </c>
      <c r="D7" s="3">
        <v>-1.33</v>
      </c>
      <c r="E7" s="3">
        <v>-1.33</v>
      </c>
      <c r="F7" s="3">
        <v>-1.33</v>
      </c>
      <c r="G7" s="3">
        <v>-1.33</v>
      </c>
      <c r="H7" s="3">
        <v>-1.33</v>
      </c>
      <c r="I7" s="3">
        <v>-1.33</v>
      </c>
    </row>
    <row r="8" spans="1:9">
      <c r="A8" t="s">
        <v>33</v>
      </c>
      <c r="B8" s="3">
        <v>-1.65</v>
      </c>
      <c r="C8" s="3">
        <v>-1.65</v>
      </c>
      <c r="D8" s="3">
        <v>-1.65</v>
      </c>
      <c r="E8" s="3">
        <v>-1.65</v>
      </c>
      <c r="F8" s="3">
        <v>-1.65</v>
      </c>
      <c r="G8" s="3">
        <v>-1.65</v>
      </c>
      <c r="H8" s="3">
        <v>-1.65</v>
      </c>
      <c r="I8" s="3">
        <v>-1.65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9B9A9-D7AF-FF48-A311-022853F0AB1D}">
  <dimension ref="A1:B7"/>
  <sheetViews>
    <sheetView workbookViewId="0">
      <selection activeCell="F11" sqref="F11"/>
    </sheetView>
  </sheetViews>
  <sheetFormatPr baseColWidth="10" defaultRowHeight="15.6"/>
  <cols>
    <col min="1" max="1" width="18.5" bestFit="1" customWidth="1"/>
  </cols>
  <sheetData>
    <row r="1" spans="1:2">
      <c r="A1" t="s">
        <v>58</v>
      </c>
      <c r="B1">
        <v>1</v>
      </c>
    </row>
    <row r="2" spans="1:2">
      <c r="A2" t="s">
        <v>59</v>
      </c>
      <c r="B2">
        <v>2</v>
      </c>
    </row>
    <row r="3" spans="1:2">
      <c r="A3" t="s">
        <v>60</v>
      </c>
      <c r="B3">
        <v>3</v>
      </c>
    </row>
    <row r="4" spans="1:2">
      <c r="A4" t="s">
        <v>61</v>
      </c>
      <c r="B4">
        <v>4</v>
      </c>
    </row>
    <row r="5" spans="1:2">
      <c r="A5" t="s">
        <v>62</v>
      </c>
      <c r="B5">
        <v>5</v>
      </c>
    </row>
    <row r="6" spans="1:2">
      <c r="A6" t="s">
        <v>63</v>
      </c>
      <c r="B6">
        <v>6</v>
      </c>
    </row>
    <row r="7" spans="1:2">
      <c r="A7" t="s">
        <v>64</v>
      </c>
      <c r="B7">
        <v>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B7730-D7D9-4C65-8D57-E3A54E844B78}">
  <dimension ref="A1:A2"/>
  <sheetViews>
    <sheetView workbookViewId="0"/>
  </sheetViews>
  <sheetFormatPr baseColWidth="10" defaultRowHeight="15.6"/>
  <sheetData>
    <row r="1" spans="1:1">
      <c r="A1" t="s">
        <v>35</v>
      </c>
    </row>
    <row r="2" spans="1:1">
      <c r="A2" t="s">
        <v>36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T2S-21</vt:lpstr>
      <vt:lpstr>Items à rentrer</vt:lpstr>
      <vt:lpstr>Interprétation Femme</vt:lpstr>
      <vt:lpstr>Interprétation Homme</vt:lpstr>
      <vt:lpstr>liste</vt:lpstr>
      <vt:lpstr>Droits d'auteurs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Alexis Vancappel</cp:lastModifiedBy>
  <dcterms:created xsi:type="dcterms:W3CDTF">2021-05-02T15:37:59Z</dcterms:created>
  <dcterms:modified xsi:type="dcterms:W3CDTF">2026-03-19T08:06:35Z</dcterms:modified>
</cp:coreProperties>
</file>