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I\Documents\Transfert PC\Recherches\Tous les outils d'évaluation validés\"/>
    </mc:Choice>
  </mc:AlternateContent>
  <xr:revisionPtr revIDLastSave="0" documentId="13_ncr:1_{6162BA67-2244-437E-A986-D8626AC11F18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Items à rentrer" sheetId="1" r:id="rId1"/>
    <sheet name="Interprétation Femme" sheetId="3" r:id="rId2"/>
    <sheet name="Interprétation Homme" sheetId="5" r:id="rId3"/>
    <sheet name="Droits d'auteurs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2" i="1" l="1"/>
  <c r="I2" i="5" s="1"/>
  <c r="AD2" i="1"/>
  <c r="AC2" i="1"/>
  <c r="AB2" i="1"/>
  <c r="AA2" i="1"/>
  <c r="Z2" i="1"/>
  <c r="Y2" i="1"/>
  <c r="X2" i="1"/>
  <c r="B2" i="3" s="1"/>
  <c r="B6" i="3" s="1"/>
  <c r="I6" i="5" l="1"/>
  <c r="I3" i="5"/>
  <c r="B3" i="3"/>
  <c r="I2" i="3"/>
  <c r="H2" i="3"/>
  <c r="G2" i="3"/>
  <c r="F2" i="3"/>
  <c r="E2" i="5"/>
  <c r="D2" i="3"/>
  <c r="C2" i="3"/>
  <c r="E6" i="5" l="1"/>
  <c r="E3" i="5"/>
  <c r="F6" i="3"/>
  <c r="F3" i="3"/>
  <c r="H3" i="3"/>
  <c r="H6" i="3"/>
  <c r="D3" i="3"/>
  <c r="D6" i="3"/>
  <c r="G6" i="3"/>
  <c r="G3" i="3"/>
  <c r="C3" i="3"/>
  <c r="C6" i="3"/>
  <c r="I6" i="3"/>
  <c r="I3" i="3"/>
  <c r="H2" i="5"/>
  <c r="G2" i="5"/>
  <c r="E2" i="3"/>
  <c r="F2" i="5"/>
  <c r="B2" i="5"/>
  <c r="C2" i="5"/>
  <c r="D2" i="5"/>
  <c r="F3" i="5" l="1"/>
  <c r="F6" i="5"/>
  <c r="E6" i="3"/>
  <c r="E3" i="3"/>
  <c r="G6" i="5"/>
  <c r="G3" i="5"/>
  <c r="C3" i="5"/>
  <c r="C6" i="5"/>
  <c r="H6" i="5"/>
  <c r="H3" i="5"/>
  <c r="D3" i="5"/>
  <c r="D6" i="5"/>
  <c r="B3" i="5"/>
  <c r="B6" i="5"/>
</calcChain>
</file>

<file path=xl/sharedStrings.xml><?xml version="1.0" encoding="utf-8"?>
<sst xmlns="http://schemas.openxmlformats.org/spreadsheetml/2006/main" count="74" uniqueCount="37">
  <si>
    <t xml:space="preserve">T2S 1 </t>
  </si>
  <si>
    <t>T2S 2</t>
  </si>
  <si>
    <t>T2S 3</t>
  </si>
  <si>
    <t>T2S 4</t>
  </si>
  <si>
    <t>T2S 5</t>
  </si>
  <si>
    <t>T2S 6</t>
  </si>
  <si>
    <t>T2S 7</t>
  </si>
  <si>
    <t>T2S 8</t>
  </si>
  <si>
    <t>T2S 9</t>
  </si>
  <si>
    <t>T2S 10</t>
  </si>
  <si>
    <t>T2S 11</t>
  </si>
  <si>
    <t>T2S 12</t>
  </si>
  <si>
    <t>T2S 13</t>
  </si>
  <si>
    <t>T2S 14</t>
  </si>
  <si>
    <t>T2S 15</t>
  </si>
  <si>
    <t>T2S 16</t>
  </si>
  <si>
    <t>T2S 17</t>
  </si>
  <si>
    <t>T2S 18</t>
  </si>
  <si>
    <t>T2S 19</t>
  </si>
  <si>
    <t>T2S 20</t>
  </si>
  <si>
    <t>T2S 21</t>
  </si>
  <si>
    <t>Régulation émotionnelle</t>
  </si>
  <si>
    <t>Planification/Activation comportementale</t>
  </si>
  <si>
    <t>Identification des émotions</t>
  </si>
  <si>
    <t xml:space="preserve">Affirmation de soi </t>
  </si>
  <si>
    <t>Résolution de problèmes</t>
  </si>
  <si>
    <t>Patient</t>
  </si>
  <si>
    <t>Confontration émotionnelle</t>
  </si>
  <si>
    <t>Contrôle des envies et des pulsions</t>
  </si>
  <si>
    <t xml:space="preserve">Moyenne </t>
  </si>
  <si>
    <t>Somme</t>
  </si>
  <si>
    <t>Note Z</t>
  </si>
  <si>
    <t>Score fragile</t>
  </si>
  <si>
    <t>Score très fragile</t>
  </si>
  <si>
    <t>Total</t>
  </si>
  <si>
    <t>Référence : Guillard, E., Deshayes, A., El-Hage, W., Clarys, D., &amp; Vancappel, A. (2025). Assessment of Cognitive, Behavioral, and Emotional Skills in Therapy. European Journal of Psychological Assessment. https://doi.org/10.1027/1015-5759/a000907</t>
  </si>
  <si>
    <t>« Cette oeuvre est diffusée sous licence CC BY NC ND 4.0 dont les termes sont disponibles via le lien suivant : https://creativecommons.org/licenses/by-nc-nd/4.0/deed.fr 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</si>
</sst>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'Interprétation Femme'!$A$6</c:f>
              <c:strCache>
                <c:ptCount val="1"/>
                <c:pt idx="0">
                  <c:v>Note Z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'Interprétation Femme'!$B$5:$I$5</c:f>
              <c:strCache>
                <c:ptCount val="8"/>
                <c:pt idx="0">
                  <c:v>Régulation émotionnelle</c:v>
                </c:pt>
                <c:pt idx="1">
                  <c:v>Planification/Activation comportementale</c:v>
                </c:pt>
                <c:pt idx="2">
                  <c:v>Identification des émotions</c:v>
                </c:pt>
                <c:pt idx="3">
                  <c:v>Affirmation de soi </c:v>
                </c:pt>
                <c:pt idx="4">
                  <c:v>Résolution de problèmes</c:v>
                </c:pt>
                <c:pt idx="5">
                  <c:v>Confontration émotionnelle</c:v>
                </c:pt>
                <c:pt idx="6">
                  <c:v>Contrôle des envies et des pulsions</c:v>
                </c:pt>
                <c:pt idx="7">
                  <c:v>Total</c:v>
                </c:pt>
              </c:strCache>
            </c:strRef>
          </c:cat>
          <c:val>
            <c:numRef>
              <c:f>'Interprétation Femme'!$B$6:$I$6</c:f>
              <c:numCache>
                <c:formatCode>0.00</c:formatCode>
                <c:ptCount val="8"/>
                <c:pt idx="0">
                  <c:v>-2.262295081967213</c:v>
                </c:pt>
                <c:pt idx="1">
                  <c:v>-3.185483870967742</c:v>
                </c:pt>
                <c:pt idx="2">
                  <c:v>-3.5636363636363635</c:v>
                </c:pt>
                <c:pt idx="3">
                  <c:v>-3.62</c:v>
                </c:pt>
                <c:pt idx="4">
                  <c:v>-2.8307692307692305</c:v>
                </c:pt>
                <c:pt idx="5">
                  <c:v>-2.6548672566371683</c:v>
                </c:pt>
                <c:pt idx="6">
                  <c:v>-2.9249999999999998</c:v>
                </c:pt>
                <c:pt idx="7">
                  <c:v>-4.448717948717948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EB-47F7-958B-E7ACE8A8049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axId val="1526447967"/>
        <c:axId val="1576311423"/>
      </c:barChart>
      <c:lineChart>
        <c:grouping val="standard"/>
        <c:varyColors val="0"/>
        <c:ser>
          <c:idx val="1"/>
          <c:order val="1"/>
          <c:tx>
            <c:strRef>
              <c:f>'Interprétation Femme'!$A$7</c:f>
              <c:strCache>
                <c:ptCount val="1"/>
                <c:pt idx="0">
                  <c:v>Score fragile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'Interprétation Femme'!$B$5:$I$5</c:f>
              <c:strCache>
                <c:ptCount val="8"/>
                <c:pt idx="0">
                  <c:v>Régulation émotionnelle</c:v>
                </c:pt>
                <c:pt idx="1">
                  <c:v>Planification/Activation comportementale</c:v>
                </c:pt>
                <c:pt idx="2">
                  <c:v>Identification des émotions</c:v>
                </c:pt>
                <c:pt idx="3">
                  <c:v>Affirmation de soi </c:v>
                </c:pt>
                <c:pt idx="4">
                  <c:v>Résolution de problèmes</c:v>
                </c:pt>
                <c:pt idx="5">
                  <c:v>Confontration émotionnelle</c:v>
                </c:pt>
                <c:pt idx="6">
                  <c:v>Contrôle des envies et des pulsions</c:v>
                </c:pt>
                <c:pt idx="7">
                  <c:v>Total</c:v>
                </c:pt>
              </c:strCache>
            </c:strRef>
          </c:cat>
          <c:val>
            <c:numRef>
              <c:f>'Interprétation Femme'!$B$7:$I$7</c:f>
              <c:numCache>
                <c:formatCode>0.00</c:formatCode>
                <c:ptCount val="8"/>
                <c:pt idx="0">
                  <c:v>-1.33</c:v>
                </c:pt>
                <c:pt idx="1">
                  <c:v>-1.33</c:v>
                </c:pt>
                <c:pt idx="2">
                  <c:v>-1.33</c:v>
                </c:pt>
                <c:pt idx="3">
                  <c:v>-1.33</c:v>
                </c:pt>
                <c:pt idx="4">
                  <c:v>-1.33</c:v>
                </c:pt>
                <c:pt idx="5">
                  <c:v>-1.33</c:v>
                </c:pt>
                <c:pt idx="6">
                  <c:v>-1.33</c:v>
                </c:pt>
                <c:pt idx="7">
                  <c:v>-1.33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EB-47F7-958B-E7ACE8A80496}"/>
            </c:ext>
          </c:extLst>
        </c:ser>
        <c:ser>
          <c:idx val="2"/>
          <c:order val="2"/>
          <c:tx>
            <c:strRef>
              <c:f>'Interprétation Femme'!$A$8</c:f>
              <c:strCache>
                <c:ptCount val="1"/>
                <c:pt idx="0">
                  <c:v>Score très fragile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'Interprétation Femme'!$B$5:$I$5</c:f>
              <c:strCache>
                <c:ptCount val="8"/>
                <c:pt idx="0">
                  <c:v>Régulation émotionnelle</c:v>
                </c:pt>
                <c:pt idx="1">
                  <c:v>Planification/Activation comportementale</c:v>
                </c:pt>
                <c:pt idx="2">
                  <c:v>Identification des émotions</c:v>
                </c:pt>
                <c:pt idx="3">
                  <c:v>Affirmation de soi </c:v>
                </c:pt>
                <c:pt idx="4">
                  <c:v>Résolution de problèmes</c:v>
                </c:pt>
                <c:pt idx="5">
                  <c:v>Confontration émotionnelle</c:v>
                </c:pt>
                <c:pt idx="6">
                  <c:v>Contrôle des envies et des pulsions</c:v>
                </c:pt>
                <c:pt idx="7">
                  <c:v>Total</c:v>
                </c:pt>
              </c:strCache>
            </c:strRef>
          </c:cat>
          <c:val>
            <c:numRef>
              <c:f>'Interprétation Femme'!$B$8:$I$8</c:f>
              <c:numCache>
                <c:formatCode>0.00</c:formatCode>
                <c:ptCount val="8"/>
                <c:pt idx="0">
                  <c:v>-1.65</c:v>
                </c:pt>
                <c:pt idx="1">
                  <c:v>-1.65</c:v>
                </c:pt>
                <c:pt idx="2">
                  <c:v>-1.65</c:v>
                </c:pt>
                <c:pt idx="3">
                  <c:v>-1.65</c:v>
                </c:pt>
                <c:pt idx="4">
                  <c:v>-1.65</c:v>
                </c:pt>
                <c:pt idx="5">
                  <c:v>-1.65</c:v>
                </c:pt>
                <c:pt idx="6">
                  <c:v>-1.65</c:v>
                </c:pt>
                <c:pt idx="7">
                  <c:v>-1.65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EB-47F7-958B-E7ACE8A80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6447967"/>
        <c:axId val="1576311423"/>
      </c:lineChart>
      <c:catAx>
        <c:axId val="152644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76311423"/>
        <c:crosses val="autoZero"/>
        <c:auto val="1"/>
        <c:lblAlgn val="ctr"/>
        <c:lblOffset val="100"/>
        <c:noMultiLvlLbl val="0"/>
      </c:catAx>
      <c:valAx>
        <c:axId val="1576311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6447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'Interprétation Homme'!$A$6</c:f>
              <c:strCache>
                <c:ptCount val="1"/>
                <c:pt idx="0">
                  <c:v>Note Z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'Interprétation Homme'!$B$5:$I$5</c:f>
              <c:strCache>
                <c:ptCount val="8"/>
                <c:pt idx="0">
                  <c:v>Régulation émotionnelle</c:v>
                </c:pt>
                <c:pt idx="1">
                  <c:v>Planification/Activation comportementale</c:v>
                </c:pt>
                <c:pt idx="2">
                  <c:v>Identification des émotions</c:v>
                </c:pt>
                <c:pt idx="3">
                  <c:v>Affirmation de soi </c:v>
                </c:pt>
                <c:pt idx="4">
                  <c:v>Résolution de problèmes</c:v>
                </c:pt>
                <c:pt idx="5">
                  <c:v>Confontration émotionnelle</c:v>
                </c:pt>
                <c:pt idx="6">
                  <c:v>Contrôle des envies et des pulsions</c:v>
                </c:pt>
                <c:pt idx="7">
                  <c:v>Total</c:v>
                </c:pt>
              </c:strCache>
            </c:strRef>
          </c:cat>
          <c:val>
            <c:numRef>
              <c:f>'Interprétation Homme'!$B$6:$I$6</c:f>
              <c:numCache>
                <c:formatCode>0.00</c:formatCode>
                <c:ptCount val="8"/>
                <c:pt idx="0">
                  <c:v>-2.2302158273381294</c:v>
                </c:pt>
                <c:pt idx="1">
                  <c:v>-3.3162393162393164</c:v>
                </c:pt>
                <c:pt idx="2">
                  <c:v>-3.5779816513761467</c:v>
                </c:pt>
                <c:pt idx="3">
                  <c:v>-3.7821782178217824</c:v>
                </c:pt>
                <c:pt idx="4">
                  <c:v>-4.0202020202020208</c:v>
                </c:pt>
                <c:pt idx="5">
                  <c:v>-2.7894736842105261</c:v>
                </c:pt>
                <c:pt idx="6">
                  <c:v>-3.2660550458715591</c:v>
                </c:pt>
                <c:pt idx="7">
                  <c:v>-4.8266666666666671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BF-4203-B9E2-B3D6043D0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01748591"/>
        <c:axId val="993547599"/>
      </c:barChart>
      <c:lineChart>
        <c:grouping val="standard"/>
        <c:varyColors val="0"/>
        <c:ser>
          <c:idx val="1"/>
          <c:order val="1"/>
          <c:tx>
            <c:strRef>
              <c:f>'Interprétation Homme'!$A$7</c:f>
              <c:strCache>
                <c:ptCount val="1"/>
                <c:pt idx="0">
                  <c:v>Score fragile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'Interprétation Homme'!$B$5:$I$5</c:f>
              <c:strCache>
                <c:ptCount val="8"/>
                <c:pt idx="0">
                  <c:v>Régulation émotionnelle</c:v>
                </c:pt>
                <c:pt idx="1">
                  <c:v>Planification/Activation comportementale</c:v>
                </c:pt>
                <c:pt idx="2">
                  <c:v>Identification des émotions</c:v>
                </c:pt>
                <c:pt idx="3">
                  <c:v>Affirmation de soi </c:v>
                </c:pt>
                <c:pt idx="4">
                  <c:v>Résolution de problèmes</c:v>
                </c:pt>
                <c:pt idx="5">
                  <c:v>Confontration émotionnelle</c:v>
                </c:pt>
                <c:pt idx="6">
                  <c:v>Contrôle des envies et des pulsions</c:v>
                </c:pt>
                <c:pt idx="7">
                  <c:v>Total</c:v>
                </c:pt>
              </c:strCache>
            </c:strRef>
          </c:cat>
          <c:val>
            <c:numRef>
              <c:f>'Interprétation Homme'!$B$7:$I$7</c:f>
              <c:numCache>
                <c:formatCode>0.00</c:formatCode>
                <c:ptCount val="8"/>
                <c:pt idx="0">
                  <c:v>-1.33</c:v>
                </c:pt>
                <c:pt idx="1">
                  <c:v>-1.33</c:v>
                </c:pt>
                <c:pt idx="2">
                  <c:v>-1.33</c:v>
                </c:pt>
                <c:pt idx="3">
                  <c:v>-1.33</c:v>
                </c:pt>
                <c:pt idx="4">
                  <c:v>-1.33</c:v>
                </c:pt>
                <c:pt idx="5">
                  <c:v>-1.33</c:v>
                </c:pt>
                <c:pt idx="6">
                  <c:v>-1.33</c:v>
                </c:pt>
                <c:pt idx="7">
                  <c:v>-1.33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BF-4203-B9E2-B3D6043D0A6C}"/>
            </c:ext>
          </c:extLst>
        </c:ser>
        <c:ser>
          <c:idx val="2"/>
          <c:order val="2"/>
          <c:tx>
            <c:strRef>
              <c:f>'Interprétation Homme'!$A$8</c:f>
              <c:strCache>
                <c:ptCount val="1"/>
                <c:pt idx="0">
                  <c:v>Score très fragile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'Interprétation Homme'!$B$5:$I$5</c:f>
              <c:strCache>
                <c:ptCount val="8"/>
                <c:pt idx="0">
                  <c:v>Régulation émotionnelle</c:v>
                </c:pt>
                <c:pt idx="1">
                  <c:v>Planification/Activation comportementale</c:v>
                </c:pt>
                <c:pt idx="2">
                  <c:v>Identification des émotions</c:v>
                </c:pt>
                <c:pt idx="3">
                  <c:v>Affirmation de soi </c:v>
                </c:pt>
                <c:pt idx="4">
                  <c:v>Résolution de problèmes</c:v>
                </c:pt>
                <c:pt idx="5">
                  <c:v>Confontration émotionnelle</c:v>
                </c:pt>
                <c:pt idx="6">
                  <c:v>Contrôle des envies et des pulsions</c:v>
                </c:pt>
                <c:pt idx="7">
                  <c:v>Total</c:v>
                </c:pt>
              </c:strCache>
            </c:strRef>
          </c:cat>
          <c:val>
            <c:numRef>
              <c:f>'Interprétation Homme'!$B$8:$I$8</c:f>
              <c:numCache>
                <c:formatCode>0.00</c:formatCode>
                <c:ptCount val="8"/>
                <c:pt idx="0">
                  <c:v>-1.65</c:v>
                </c:pt>
                <c:pt idx="1">
                  <c:v>-1.65</c:v>
                </c:pt>
                <c:pt idx="2">
                  <c:v>-1.65</c:v>
                </c:pt>
                <c:pt idx="3">
                  <c:v>-1.65</c:v>
                </c:pt>
                <c:pt idx="4">
                  <c:v>-1.65</c:v>
                </c:pt>
                <c:pt idx="5">
                  <c:v>-1.65</c:v>
                </c:pt>
                <c:pt idx="6">
                  <c:v>-1.65</c:v>
                </c:pt>
                <c:pt idx="7">
                  <c:v>-1.65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BF-4203-B9E2-B3D6043D0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1748591"/>
        <c:axId val="993547599"/>
      </c:lineChart>
      <c:catAx>
        <c:axId val="1701748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93547599"/>
        <c:crosses val="autoZero"/>
        <c:auto val="1"/>
        <c:lblAlgn val="ctr"/>
        <c:lblOffset val="100"/>
        <c:noMultiLvlLbl val="0"/>
      </c:catAx>
      <c:valAx>
        <c:axId val="9935475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017485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823607</xdr:colOff>
      <xdr:row>7</xdr:row>
      <xdr:rowOff>43239</xdr:rowOff>
    </xdr:from>
    <xdr:to>
      <xdr:col>22</xdr:col>
      <xdr:colOff>421066</xdr:colOff>
      <xdr:row>28</xdr:row>
      <xdr:rowOff>33714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F1EC6F4-B7AC-4B7E-BEE6-D46F19424B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11</xdr:row>
      <xdr:rowOff>104774</xdr:rowOff>
    </xdr:from>
    <xdr:to>
      <xdr:col>16</xdr:col>
      <xdr:colOff>28575</xdr:colOff>
      <xdr:row>33</xdr:row>
      <xdr:rowOff>152399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C7225A0D-57F2-4401-ABD9-F55D0527F8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"/>
  <sheetViews>
    <sheetView topLeftCell="H1" workbookViewId="0">
      <selection activeCell="P12" sqref="P12"/>
    </sheetView>
  </sheetViews>
  <sheetFormatPr baseColWidth="10" defaultRowHeight="15.6" x14ac:dyDescent="0.3"/>
  <cols>
    <col min="24" max="24" width="12.59765625" customWidth="1"/>
    <col min="25" max="25" width="13.59765625" customWidth="1"/>
    <col min="26" max="26" width="12.3984375" customWidth="1"/>
    <col min="27" max="27" width="12.5" customWidth="1"/>
    <col min="28" max="29" width="13.09765625" customWidth="1"/>
    <col min="30" max="30" width="13.3984375" bestFit="1" customWidth="1"/>
  </cols>
  <sheetData>
    <row r="1" spans="1:31" x14ac:dyDescent="0.3">
      <c r="A1" t="s">
        <v>26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27</v>
      </c>
      <c r="AD1" s="2" t="s">
        <v>28</v>
      </c>
      <c r="AE1" s="2" t="s">
        <v>34</v>
      </c>
    </row>
    <row r="2" spans="1:31" x14ac:dyDescent="0.3">
      <c r="B2">
        <v>1</v>
      </c>
      <c r="C2">
        <v>1</v>
      </c>
      <c r="D2">
        <v>1</v>
      </c>
      <c r="E2">
        <v>1</v>
      </c>
      <c r="F2">
        <v>1</v>
      </c>
      <c r="G2">
        <v>1</v>
      </c>
      <c r="H2">
        <v>1</v>
      </c>
      <c r="I2">
        <v>1</v>
      </c>
      <c r="J2">
        <v>1</v>
      </c>
      <c r="K2">
        <v>1</v>
      </c>
      <c r="L2">
        <v>1</v>
      </c>
      <c r="M2">
        <v>1</v>
      </c>
      <c r="N2">
        <v>1</v>
      </c>
      <c r="O2">
        <v>1</v>
      </c>
      <c r="P2">
        <v>1</v>
      </c>
      <c r="Q2">
        <v>1</v>
      </c>
      <c r="R2">
        <v>1</v>
      </c>
      <c r="S2">
        <v>1</v>
      </c>
      <c r="T2">
        <v>1</v>
      </c>
      <c r="U2">
        <v>1</v>
      </c>
      <c r="V2">
        <v>1</v>
      </c>
      <c r="X2" s="3">
        <f>AVERAGE(B2:D2)</f>
        <v>1</v>
      </c>
      <c r="Y2" s="3">
        <f>AVERAGE(E2:G2)</f>
        <v>1</v>
      </c>
      <c r="Z2" s="3">
        <f>AVERAGE(H2:J2)</f>
        <v>1</v>
      </c>
      <c r="AA2" s="3">
        <f>AVERAGE(K2:M2)</f>
        <v>1</v>
      </c>
      <c r="AB2" s="3">
        <f>AVERAGE(N2:P2)</f>
        <v>1</v>
      </c>
      <c r="AC2" s="3">
        <f>AVERAGE(Q2:S2)</f>
        <v>1</v>
      </c>
      <c r="AD2" s="3">
        <f>AVERAGE(T2:V2)</f>
        <v>1</v>
      </c>
      <c r="AE2">
        <f>AVERAGE(B2:V2)</f>
        <v>1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FFC75-505D-4FC0-84D1-B75D23AD9521}">
  <dimension ref="A1:I8"/>
  <sheetViews>
    <sheetView zoomScale="71" zoomScaleNormal="145" workbookViewId="0">
      <selection activeCell="I6" sqref="I6"/>
    </sheetView>
  </sheetViews>
  <sheetFormatPr baseColWidth="10" defaultRowHeight="15.6" x14ac:dyDescent="0.3"/>
  <sheetData>
    <row r="1" spans="1:9" x14ac:dyDescent="0.3">
      <c r="B1" s="2" t="s">
        <v>21</v>
      </c>
      <c r="C1" s="2" t="s">
        <v>22</v>
      </c>
      <c r="D1" s="2" t="s">
        <v>23</v>
      </c>
      <c r="E1" s="2" t="s">
        <v>24</v>
      </c>
      <c r="F1" s="2" t="s">
        <v>25</v>
      </c>
      <c r="G1" s="2" t="s">
        <v>27</v>
      </c>
      <c r="H1" s="2" t="s">
        <v>28</v>
      </c>
      <c r="I1" s="2" t="s">
        <v>34</v>
      </c>
    </row>
    <row r="2" spans="1:9" x14ac:dyDescent="0.3">
      <c r="A2" t="s">
        <v>29</v>
      </c>
      <c r="B2" s="3">
        <f>'Items à rentrer'!X2</f>
        <v>1</v>
      </c>
      <c r="C2" s="3">
        <f>'Items à rentrer'!Y2</f>
        <v>1</v>
      </c>
      <c r="D2" s="3">
        <f>'Items à rentrer'!Z2</f>
        <v>1</v>
      </c>
      <c r="E2" s="3">
        <f>'Items à rentrer'!AA2</f>
        <v>1</v>
      </c>
      <c r="F2" s="3">
        <f>'Items à rentrer'!AB2</f>
        <v>1</v>
      </c>
      <c r="G2" s="3">
        <f>'Items à rentrer'!AC2</f>
        <v>1</v>
      </c>
      <c r="H2" s="3">
        <f>'Items à rentrer'!AD2</f>
        <v>1</v>
      </c>
      <c r="I2">
        <f>'Items à rentrer'!AE2</f>
        <v>1</v>
      </c>
    </row>
    <row r="3" spans="1:9" x14ac:dyDescent="0.3">
      <c r="A3" t="s">
        <v>30</v>
      </c>
      <c r="B3">
        <f>B2*3</f>
        <v>3</v>
      </c>
      <c r="C3">
        <f t="shared" ref="C3:H3" si="0">C2*3</f>
        <v>3</v>
      </c>
      <c r="D3">
        <f t="shared" si="0"/>
        <v>3</v>
      </c>
      <c r="E3">
        <f t="shared" si="0"/>
        <v>3</v>
      </c>
      <c r="F3">
        <f t="shared" si="0"/>
        <v>3</v>
      </c>
      <c r="G3">
        <f t="shared" si="0"/>
        <v>3</v>
      </c>
      <c r="H3">
        <f t="shared" si="0"/>
        <v>3</v>
      </c>
      <c r="I3">
        <f>I2*3</f>
        <v>3</v>
      </c>
    </row>
    <row r="5" spans="1:9" x14ac:dyDescent="0.3">
      <c r="B5" s="2" t="s">
        <v>21</v>
      </c>
      <c r="C5" s="2" t="s">
        <v>22</v>
      </c>
      <c r="D5" s="2" t="s">
        <v>23</v>
      </c>
      <c r="E5" s="2" t="s">
        <v>24</v>
      </c>
      <c r="F5" s="2" t="s">
        <v>25</v>
      </c>
      <c r="G5" s="2" t="s">
        <v>27</v>
      </c>
      <c r="H5" s="2" t="s">
        <v>28</v>
      </c>
      <c r="I5" s="2" t="s">
        <v>34</v>
      </c>
    </row>
    <row r="6" spans="1:9" x14ac:dyDescent="0.3">
      <c r="A6" t="s">
        <v>31</v>
      </c>
      <c r="B6" s="3">
        <f>(B2-3.76)/1.22</f>
        <v>-2.262295081967213</v>
      </c>
      <c r="C6" s="3">
        <f>(C2-4.95)/1.24</f>
        <v>-3.185483870967742</v>
      </c>
      <c r="D6" s="3">
        <f>(D2-4.92)/1.1</f>
        <v>-3.5636363636363635</v>
      </c>
      <c r="E6" s="3">
        <f>(E2-4.62)/1</f>
        <v>-3.62</v>
      </c>
      <c r="F6" s="3">
        <f>(F2-4.68)/1.3</f>
        <v>-2.8307692307692305</v>
      </c>
      <c r="G6" s="3">
        <f>(G2-4)/1.13</f>
        <v>-2.6548672566371683</v>
      </c>
      <c r="H6" s="3">
        <f>(H2-4.51)/1.2</f>
        <v>-2.9249999999999998</v>
      </c>
      <c r="I6" s="3">
        <f>(I2-4.47)/0.78</f>
        <v>-4.448717948717948</v>
      </c>
    </row>
    <row r="7" spans="1:9" x14ac:dyDescent="0.3">
      <c r="A7" t="s">
        <v>32</v>
      </c>
      <c r="B7" s="3">
        <v>-1.33</v>
      </c>
      <c r="C7" s="3">
        <v>-1.33</v>
      </c>
      <c r="D7" s="3">
        <v>-1.33</v>
      </c>
      <c r="E7" s="3">
        <v>-1.33</v>
      </c>
      <c r="F7" s="3">
        <v>-1.33</v>
      </c>
      <c r="G7" s="3">
        <v>-1.33</v>
      </c>
      <c r="H7" s="3">
        <v>-1.33</v>
      </c>
      <c r="I7" s="3">
        <v>-1.33</v>
      </c>
    </row>
    <row r="8" spans="1:9" x14ac:dyDescent="0.3">
      <c r="A8" t="s">
        <v>33</v>
      </c>
      <c r="B8" s="3">
        <v>-1.65</v>
      </c>
      <c r="C8" s="3">
        <v>-1.65</v>
      </c>
      <c r="D8" s="3">
        <v>-1.65</v>
      </c>
      <c r="E8" s="3">
        <v>-1.65</v>
      </c>
      <c r="F8" s="3">
        <v>-1.65</v>
      </c>
      <c r="G8" s="3">
        <v>-1.65</v>
      </c>
      <c r="H8" s="3">
        <v>-1.65</v>
      </c>
      <c r="I8" s="3">
        <v>-1.65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5A4B5-3A3B-4784-A5D7-FB2AAFE42476}">
  <dimension ref="A1:I8"/>
  <sheetViews>
    <sheetView tabSelected="1" zoomScale="66" workbookViewId="0">
      <selection activeCell="J6" sqref="J6"/>
    </sheetView>
  </sheetViews>
  <sheetFormatPr baseColWidth="10" defaultRowHeight="15.6" x14ac:dyDescent="0.3"/>
  <sheetData>
    <row r="1" spans="1:9" x14ac:dyDescent="0.3">
      <c r="B1" s="2" t="s">
        <v>21</v>
      </c>
      <c r="C1" s="2" t="s">
        <v>22</v>
      </c>
      <c r="D1" s="2" t="s">
        <v>23</v>
      </c>
      <c r="E1" s="2" t="s">
        <v>24</v>
      </c>
      <c r="F1" s="2" t="s">
        <v>25</v>
      </c>
      <c r="G1" s="2" t="s">
        <v>27</v>
      </c>
      <c r="H1" s="2" t="s">
        <v>28</v>
      </c>
      <c r="I1" s="2" t="s">
        <v>34</v>
      </c>
    </row>
    <row r="2" spans="1:9" x14ac:dyDescent="0.3">
      <c r="A2" t="s">
        <v>29</v>
      </c>
      <c r="B2" s="3">
        <f>'Items à rentrer'!X2</f>
        <v>1</v>
      </c>
      <c r="C2" s="3">
        <f>'Items à rentrer'!Y2</f>
        <v>1</v>
      </c>
      <c r="D2" s="3">
        <f>'Items à rentrer'!Z2</f>
        <v>1</v>
      </c>
      <c r="E2" s="3">
        <f>'Items à rentrer'!AA2</f>
        <v>1</v>
      </c>
      <c r="F2" s="3">
        <f>'Items à rentrer'!AB2</f>
        <v>1</v>
      </c>
      <c r="G2" s="3">
        <f>'Items à rentrer'!AC2</f>
        <v>1</v>
      </c>
      <c r="H2" s="3">
        <f>'Items à rentrer'!AD2</f>
        <v>1</v>
      </c>
      <c r="I2">
        <f>'Items à rentrer'!AE2</f>
        <v>1</v>
      </c>
    </row>
    <row r="3" spans="1:9" x14ac:dyDescent="0.3">
      <c r="A3" t="s">
        <v>30</v>
      </c>
      <c r="B3">
        <f>B2*3</f>
        <v>3</v>
      </c>
      <c r="C3">
        <f t="shared" ref="C3:H3" si="0">C2*3</f>
        <v>3</v>
      </c>
      <c r="D3">
        <f t="shared" si="0"/>
        <v>3</v>
      </c>
      <c r="E3">
        <f t="shared" si="0"/>
        <v>3</v>
      </c>
      <c r="F3">
        <f t="shared" si="0"/>
        <v>3</v>
      </c>
      <c r="G3">
        <f t="shared" si="0"/>
        <v>3</v>
      </c>
      <c r="H3">
        <f t="shared" si="0"/>
        <v>3</v>
      </c>
      <c r="I3">
        <f>I2*3</f>
        <v>3</v>
      </c>
    </row>
    <row r="5" spans="1:9" x14ac:dyDescent="0.3">
      <c r="B5" s="2" t="s">
        <v>21</v>
      </c>
      <c r="C5" s="2" t="s">
        <v>22</v>
      </c>
      <c r="D5" s="2" t="s">
        <v>23</v>
      </c>
      <c r="E5" s="2" t="s">
        <v>24</v>
      </c>
      <c r="F5" s="2" t="s">
        <v>25</v>
      </c>
      <c r="G5" s="2" t="s">
        <v>27</v>
      </c>
      <c r="H5" s="2" t="s">
        <v>28</v>
      </c>
      <c r="I5" s="2" t="s">
        <v>34</v>
      </c>
    </row>
    <row r="6" spans="1:9" x14ac:dyDescent="0.3">
      <c r="A6" t="s">
        <v>31</v>
      </c>
      <c r="B6" s="3">
        <f>(B2-4.1)/1.39</f>
        <v>-2.2302158273381294</v>
      </c>
      <c r="C6" s="3">
        <f>(C2-4.88)/1.17</f>
        <v>-3.3162393162393164</v>
      </c>
      <c r="D6" s="3">
        <f>(D2-4.9)/1.09</f>
        <v>-3.5779816513761467</v>
      </c>
      <c r="E6" s="3">
        <f>(E2-4.82)/1.01</f>
        <v>-3.7821782178217824</v>
      </c>
      <c r="F6" s="3">
        <f>(F2-4.98)/0.99</f>
        <v>-4.0202020202020208</v>
      </c>
      <c r="G6" s="3">
        <f>(G2-4.18)/1.14</f>
        <v>-2.7894736842105261</v>
      </c>
      <c r="H6" s="3">
        <f>(H2-4.56)/1.09</f>
        <v>-3.2660550458715591</v>
      </c>
      <c r="I6" s="3">
        <f>(I2-4.62)/0.75</f>
        <v>-4.8266666666666671</v>
      </c>
    </row>
    <row r="7" spans="1:9" x14ac:dyDescent="0.3">
      <c r="A7" t="s">
        <v>32</v>
      </c>
      <c r="B7" s="3">
        <v>-1.33</v>
      </c>
      <c r="C7" s="3">
        <v>-1.33</v>
      </c>
      <c r="D7" s="3">
        <v>-1.33</v>
      </c>
      <c r="E7" s="3">
        <v>-1.33</v>
      </c>
      <c r="F7" s="3">
        <v>-1.33</v>
      </c>
      <c r="G7" s="3">
        <v>-1.33</v>
      </c>
      <c r="H7" s="3">
        <v>-1.33</v>
      </c>
      <c r="I7" s="3">
        <v>-1.33</v>
      </c>
    </row>
    <row r="8" spans="1:9" x14ac:dyDescent="0.3">
      <c r="A8" t="s">
        <v>33</v>
      </c>
      <c r="B8" s="3">
        <v>-1.65</v>
      </c>
      <c r="C8" s="3">
        <v>-1.65</v>
      </c>
      <c r="D8" s="3">
        <v>-1.65</v>
      </c>
      <c r="E8" s="3">
        <v>-1.65</v>
      </c>
      <c r="F8" s="3">
        <v>-1.65</v>
      </c>
      <c r="G8" s="3">
        <v>-1.65</v>
      </c>
      <c r="H8" s="3">
        <v>-1.65</v>
      </c>
      <c r="I8" s="3">
        <v>-1.65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B7730-D7D9-4C65-8D57-E3A54E844B78}">
  <dimension ref="A1:A2"/>
  <sheetViews>
    <sheetView workbookViewId="0">
      <selection activeCell="A3" sqref="A3"/>
    </sheetView>
  </sheetViews>
  <sheetFormatPr baseColWidth="10" defaultRowHeight="15.6" x14ac:dyDescent="0.3"/>
  <sheetData>
    <row r="1" spans="1:1" x14ac:dyDescent="0.3">
      <c r="A1" t="s">
        <v>35</v>
      </c>
    </row>
    <row r="2" spans="1:1" x14ac:dyDescent="0.3">
      <c r="A2" t="s">
        <v>36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Items à rentrer</vt:lpstr>
      <vt:lpstr>Interprétation Femme</vt:lpstr>
      <vt:lpstr>Interprétation Homme</vt:lpstr>
      <vt:lpstr>Droits d'auteurs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Alexis Vancappel</cp:lastModifiedBy>
  <dcterms:created xsi:type="dcterms:W3CDTF">2021-05-02T15:37:59Z</dcterms:created>
  <dcterms:modified xsi:type="dcterms:W3CDTF">2025-07-08T15:11:17Z</dcterms:modified>
</cp:coreProperties>
</file>